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lagSum_List02_2">Лист1!$H$17:$H$23</definedName>
    <definedName name="kind_of_fuels">[1]TEHSHEET!$M$2:$M$29</definedName>
    <definedName name="kind_of_purchase_method">[1]TEHSHEET!$O$2:$O$4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D55" i="1" l="1"/>
  <c r="D39" i="1"/>
  <c r="D10" i="1" s="1"/>
  <c r="A18" i="1"/>
  <c r="A17" i="1"/>
  <c r="A16" i="1"/>
  <c r="A15" i="1"/>
  <c r="D14" i="1"/>
  <c r="A14" i="1"/>
  <c r="A13" i="1"/>
  <c r="D12" i="1"/>
  <c r="D6" i="1"/>
  <c r="A2" i="1"/>
</calcChain>
</file>

<file path=xl/sharedStrings.xml><?xml version="1.0" encoding="utf-8"?>
<sst xmlns="http://schemas.openxmlformats.org/spreadsheetml/2006/main" count="173" uniqueCount="126">
  <si>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charset val="204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</si>
  <si>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</si>
  <si>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</si>
  <si>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</si>
  <si>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</si>
  <si>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</si>
  <si>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</si>
  <si>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</si>
  <si>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</si>
  <si>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</si>
  <si>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</si>
  <si>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</si>
  <si>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</si>
  <si>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производство тепловой энергии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</si>
  <si>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</si>
  <si>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</si>
  <si>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</si>
  <si>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</si>
  <si>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</si>
  <si>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</si>
  <si>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мазут</t>
  </si>
  <si>
    <t>x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</si>
  <si>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</si>
  <si>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</si>
  <si>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</si>
  <si>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</si>
  <si>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</si>
  <si>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торги/аукционы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</si>
  <si>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</si>
  <si>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</si>
  <si>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</si>
  <si>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</si>
  <si>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</si>
  <si>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</si>
  <si>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</si>
  <si>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</si>
  <si>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</si>
  <si>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</si>
  <si>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</si>
  <si>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</si>
  <si>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</si>
  <si>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</si>
  <si>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</si>
  <si>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</si>
  <si>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</si>
  <si>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</si>
  <si>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</si>
  <si>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</si>
  <si>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</si>
  <si>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</si>
  <si>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</si>
  <si>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</si>
  <si>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</si>
  <si>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</si>
  <si>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</si>
  <si>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</si>
  <si>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</si>
  <si>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</si>
  <si>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</si>
  <si>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</si>
  <si>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</si>
  <si>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</si>
  <si>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</si>
  <si>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</si>
  <si>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</si>
  <si>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</si>
  <si>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</si>
  <si>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</si>
  <si>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</si>
  <si>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</si>
  <si>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</si>
  <si>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</si>
  <si>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</si>
  <si>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</si>
  <si>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</si>
  <si>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</si>
  <si>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</si>
  <si>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</si>
  <si>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</si>
  <si>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</si>
  <si>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</si>
  <si>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</si>
  <si>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</si>
  <si>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</si>
  <si>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http://tarif.omskportal.ru/Portal/DownloadPage.aspx?type=15&amp;guid=9bceca4a-9e8a-4c04-9f20-bd8c12faf8d6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</si>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</sst>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49" fontId="7" fillId="2" borderId="6" xfId="4" applyNumberFormat="1" applyFont="1" applyFill="1" applyBorder="1" applyAlignment="1" applyProtection="1">
      <alignment horizontal="center" vertical="center" wrapText="1"/>
    </xf>
    <xf numFmtId="49" fontId="4" fillId="2" borderId="7" xfId="3" applyNumberFormat="1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center" vertical="center" wrapText="1"/>
    </xf>
    <xf numFmtId="4" fontId="4" fillId="3" borderId="10" xfId="3" applyNumberFormat="1" applyFont="1" applyFill="1" applyBorder="1" applyAlignment="1" applyProtection="1">
      <alignment horizontal="right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9" fontId="0" fillId="2" borderId="9" xfId="3" applyNumberFormat="1" applyFont="1" applyFill="1" applyBorder="1" applyAlignment="1" applyProtection="1">
      <alignment horizontal="center" vertical="center" wrapText="1"/>
    </xf>
    <xf numFmtId="49" fontId="0" fillId="4" borderId="9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9" xfId="3" applyFont="1" applyFill="1" applyBorder="1" applyAlignment="1" applyProtection="1">
      <alignment horizontal="center" vertical="center" wrapText="1"/>
    </xf>
    <xf numFmtId="4" fontId="4" fillId="4" borderId="10" xfId="3" applyNumberFormat="1" applyFont="1" applyFill="1" applyBorder="1" applyAlignment="1" applyProtection="1">
      <alignment horizontal="right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left" vertical="center" indent="1"/>
    </xf>
    <xf numFmtId="0" fontId="10" fillId="5" borderId="12" xfId="0" applyFont="1" applyFill="1" applyBorder="1" applyAlignment="1" applyProtection="1">
      <alignment horizontal="left" vertical="center"/>
    </xf>
    <xf numFmtId="0" fontId="10" fillId="5" borderId="12" xfId="0" applyFont="1" applyFill="1" applyBorder="1" applyAlignment="1" applyProtection="1">
      <alignment horizontal="right" vertical="center"/>
    </xf>
    <xf numFmtId="0" fontId="4" fillId="0" borderId="9" xfId="3" applyFont="1" applyFill="1" applyBorder="1" applyAlignment="1" applyProtection="1">
      <alignment horizontal="left" vertical="center" wrapText="1" indent="1"/>
    </xf>
    <xf numFmtId="4" fontId="4" fillId="4" borderId="13" xfId="3" applyNumberFormat="1" applyFont="1" applyFill="1" applyBorder="1" applyAlignment="1" applyProtection="1">
      <alignment horizontal="right" vertical="center" wrapText="1"/>
      <protection locked="0"/>
    </xf>
    <xf numFmtId="14" fontId="4" fillId="2" borderId="9" xfId="3" applyNumberFormat="1" applyFont="1" applyFill="1" applyBorder="1" applyAlignment="1" applyProtection="1">
      <alignment horizontal="center" vertical="center" wrapText="1"/>
    </xf>
    <xf numFmtId="0" fontId="0" fillId="4" borderId="9" xfId="3" applyNumberFormat="1" applyFont="1" applyFill="1" applyBorder="1" applyAlignment="1" applyProtection="1">
      <alignment horizontal="left" vertical="center" wrapText="1" indent="2"/>
      <protection locked="0"/>
    </xf>
    <xf numFmtId="14" fontId="0" fillId="2" borderId="9" xfId="3" applyNumberFormat="1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left" vertical="center" wrapText="1" indent="3"/>
    </xf>
    <xf numFmtId="49" fontId="0" fillId="4" borderId="9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3" applyNumberFormat="1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indent="2"/>
    </xf>
    <xf numFmtId="0" fontId="4" fillId="0" borderId="9" xfId="3" applyFont="1" applyFill="1" applyBorder="1" applyAlignment="1" applyProtection="1">
      <alignment horizontal="left" vertical="center" wrapText="1" indent="2"/>
    </xf>
    <xf numFmtId="164" fontId="4" fillId="4" borderId="13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3" applyFont="1" applyFill="1" applyBorder="1" applyAlignment="1" applyProtection="1">
      <alignment horizontal="left" vertical="center" wrapText="1" indent="1"/>
    </xf>
    <xf numFmtId="49" fontId="4" fillId="6" borderId="9" xfId="5" applyNumberFormat="1" applyFont="1" applyFill="1" applyBorder="1" applyAlignment="1" applyProtection="1">
      <alignment horizontal="center" vertical="center" wrapText="1"/>
    </xf>
    <xf numFmtId="49" fontId="11" fillId="7" borderId="9" xfId="6" applyNumberFormat="1" applyFont="1" applyFill="1" applyBorder="1" applyAlignment="1" applyProtection="1">
      <alignment horizontal="left" vertical="center" wrapText="1"/>
      <protection locked="0"/>
    </xf>
    <xf numFmtId="164" fontId="4" fillId="3" borderId="10" xfId="3" applyNumberFormat="1" applyFont="1" applyFill="1" applyBorder="1" applyAlignment="1" applyProtection="1">
      <alignment horizontal="right" vertical="center" wrapText="1"/>
    </xf>
    <xf numFmtId="164" fontId="0" fillId="4" borderId="10" xfId="3" applyNumberFormat="1" applyFont="1" applyFill="1" applyBorder="1" applyAlignment="1" applyProtection="1">
      <alignment horizontal="right" vertical="center" wrapText="1"/>
      <protection locked="0"/>
    </xf>
    <xf numFmtId="49" fontId="0" fillId="7" borderId="10" xfId="3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et_union_hor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/>
      <sheetData sheetId="4">
        <row r="17">
          <cell r="F17" t="str">
            <v>ПАО "Сатурн"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A57" sqref="A57:XFD57"/>
    </sheetView>
  </sheetViews>
  <sheetFormatPr defaultRowHeight="15" x14ac:dyDescent="0.25"/>
  <cols>
    <col min="2" max="2" width="43.28515625" customWidth="1"/>
    <col min="3" max="3" width="18.42578125" customWidth="1"/>
    <col min="4" max="4" width="103.7109375" customWidth="1"/>
  </cols>
  <sheetData>
    <row r="1" spans="1:4" ht="78" customHeight="1" x14ac:dyDescent="0.25">
      <c r="A1" s="1" t="s">
        <v>0</v>
      </c>
      <c r="B1" s="1"/>
      <c r="C1" s="1"/>
      <c r="D1" s="1"/>
    </row>
    <row r="2" spans="1:4" x14ac:dyDescent="0.25">
      <c r="A2" s="2" t="str">
        <f>IF(org=0,"Не определено",org)</f>
        <v>ПАО "Сатурн"</v>
      </c>
      <c r="B2" s="2"/>
      <c r="C2" s="2"/>
      <c r="D2" s="2"/>
    </row>
    <row r="3" spans="1:4" x14ac:dyDescent="0.25">
      <c r="A3" s="3"/>
      <c r="B3" s="4"/>
      <c r="C3" s="4"/>
      <c r="D3" s="5"/>
    </row>
    <row r="4" spans="1:4" ht="68.25" thickBot="1" x14ac:dyDescent="0.3">
      <c r="A4" s="6" t="s">
        <v>1</v>
      </c>
      <c r="B4" s="7" t="s">
        <v>2</v>
      </c>
      <c r="C4" s="8" t="s">
        <v>3</v>
      </c>
      <c r="D4" s="8" t="s">
        <v>4</v>
      </c>
    </row>
    <row r="5" spans="1:4" ht="15.75" thickTop="1" x14ac:dyDescent="0.25">
      <c r="A5" s="9" t="s">
        <v>5</v>
      </c>
      <c r="B5" s="9" t="s">
        <v>6</v>
      </c>
      <c r="C5" s="9" t="s">
        <v>7</v>
      </c>
      <c r="D5" s="9" t="s">
        <v>8</v>
      </c>
    </row>
    <row r="6" spans="1:4" ht="33" customHeight="1" x14ac:dyDescent="0.25">
      <c r="A6" s="10" t="s">
        <v>5</v>
      </c>
      <c r="B6" s="11" t="s">
        <v>9</v>
      </c>
      <c r="C6" s="12" t="s">
        <v>10</v>
      </c>
      <c r="D6" s="13">
        <f>SUM(D7:D9)</f>
        <v>9030.3094000000001</v>
      </c>
    </row>
    <row r="7" spans="1:4" x14ac:dyDescent="0.25">
      <c r="A7" s="10" t="s">
        <v>11</v>
      </c>
      <c r="B7" s="14"/>
      <c r="C7" s="14"/>
      <c r="D7" s="14"/>
    </row>
    <row r="8" spans="1:4" ht="35.25" customHeight="1" x14ac:dyDescent="0.25">
      <c r="A8" s="15" t="s">
        <v>12</v>
      </c>
      <c r="B8" s="16" t="s">
        <v>13</v>
      </c>
      <c r="C8" s="17" t="s">
        <v>10</v>
      </c>
      <c r="D8" s="18">
        <v>9030.3094000000001</v>
      </c>
    </row>
    <row r="9" spans="1:4" x14ac:dyDescent="0.25">
      <c r="A9" s="19"/>
      <c r="B9" s="20" t="s">
        <v>14</v>
      </c>
      <c r="C9" s="21"/>
      <c r="D9" s="22"/>
    </row>
    <row r="10" spans="1:4" ht="32.25" customHeight="1" x14ac:dyDescent="0.25">
      <c r="A10" s="10" t="s">
        <v>6</v>
      </c>
      <c r="B10" s="11" t="s">
        <v>15</v>
      </c>
      <c r="C10" s="12" t="s">
        <v>10</v>
      </c>
      <c r="D10" s="13">
        <f>SUM(D11:D12)+D20+SUM(D23:D31)+D34+D37+D39</f>
        <v>25565.573174399997</v>
      </c>
    </row>
    <row r="11" spans="1:4" ht="33" customHeight="1" x14ac:dyDescent="0.25">
      <c r="A11" s="10" t="s">
        <v>16</v>
      </c>
      <c r="B11" s="23" t="s">
        <v>17</v>
      </c>
      <c r="C11" s="12" t="s">
        <v>10</v>
      </c>
      <c r="D11" s="24">
        <v>0</v>
      </c>
    </row>
    <row r="12" spans="1:4" ht="33.75" x14ac:dyDescent="0.25">
      <c r="A12" s="10" t="s">
        <v>18</v>
      </c>
      <c r="B12" s="23" t="s">
        <v>19</v>
      </c>
      <c r="C12" s="12" t="s">
        <v>10</v>
      </c>
      <c r="D12" s="13">
        <f>SUMIF(flagSum_List02_2,"p",D13:D19)</f>
        <v>0</v>
      </c>
    </row>
    <row r="13" spans="1:4" x14ac:dyDescent="0.25">
      <c r="A13" s="25" t="e">
        <f>#REF!</f>
        <v>#REF!</v>
      </c>
      <c r="B13" s="14"/>
      <c r="C13" s="14"/>
      <c r="D13" s="14"/>
    </row>
    <row r="14" spans="1:4" x14ac:dyDescent="0.25">
      <c r="A14" s="15" t="e">
        <f>#REF!</f>
        <v>#REF!</v>
      </c>
      <c r="B14" s="26" t="s">
        <v>20</v>
      </c>
      <c r="C14" s="17" t="s">
        <v>21</v>
      </c>
      <c r="D14" s="14">
        <f>D15*D16+D17</f>
        <v>43368.451001824156</v>
      </c>
    </row>
    <row r="15" spans="1:4" ht="30" x14ac:dyDescent="0.25">
      <c r="A15" s="27" t="e">
        <f>#REF!&amp;".1"</f>
        <v>#REF!</v>
      </c>
      <c r="B15" s="28" t="s">
        <v>22</v>
      </c>
      <c r="C15" s="29" t="s">
        <v>23</v>
      </c>
      <c r="D15" s="24">
        <v>3832.7860000000001</v>
      </c>
    </row>
    <row r="16" spans="1:4" ht="42" customHeight="1" x14ac:dyDescent="0.25">
      <c r="A16" s="27" t="e">
        <f>#REF!&amp;".2"</f>
        <v>#REF!</v>
      </c>
      <c r="B16" s="28" t="s">
        <v>24</v>
      </c>
      <c r="C16" s="17" t="s">
        <v>10</v>
      </c>
      <c r="D16" s="24">
        <v>11.315124559999999</v>
      </c>
    </row>
    <row r="17" spans="1:4" ht="38.25" customHeight="1" x14ac:dyDescent="0.25">
      <c r="A17" s="27" t="e">
        <f>#REF!&amp;".3"</f>
        <v>#REF!</v>
      </c>
      <c r="B17" s="28" t="s">
        <v>25</v>
      </c>
      <c r="C17" s="17" t="s">
        <v>10</v>
      </c>
      <c r="D17" s="24">
        <v>0</v>
      </c>
    </row>
    <row r="18" spans="1:4" ht="33" customHeight="1" x14ac:dyDescent="0.25">
      <c r="A18" s="27" t="e">
        <f>#REF!&amp;".4"</f>
        <v>#REF!</v>
      </c>
      <c r="B18" s="28" t="s">
        <v>26</v>
      </c>
      <c r="C18" s="17" t="s">
        <v>21</v>
      </c>
      <c r="D18" s="30" t="s">
        <v>27</v>
      </c>
    </row>
    <row r="19" spans="1:4" x14ac:dyDescent="0.25">
      <c r="A19" s="19"/>
      <c r="B19" s="31" t="s">
        <v>28</v>
      </c>
      <c r="C19" s="21"/>
      <c r="D19" s="22"/>
    </row>
    <row r="20" spans="1:4" ht="55.5" customHeight="1" x14ac:dyDescent="0.25">
      <c r="A20" s="10" t="s">
        <v>29</v>
      </c>
      <c r="B20" s="23" t="s">
        <v>30</v>
      </c>
      <c r="C20" s="12" t="s">
        <v>10</v>
      </c>
      <c r="D20" s="24">
        <v>4071.32726</v>
      </c>
    </row>
    <row r="21" spans="1:4" ht="48" customHeight="1" x14ac:dyDescent="0.25">
      <c r="A21" s="10" t="s">
        <v>31</v>
      </c>
      <c r="B21" s="32" t="s">
        <v>32</v>
      </c>
      <c r="C21" s="12" t="s">
        <v>33</v>
      </c>
      <c r="D21" s="24">
        <v>2.306543</v>
      </c>
    </row>
    <row r="22" spans="1:4" ht="38.25" customHeight="1" x14ac:dyDescent="0.25">
      <c r="A22" s="10" t="s">
        <v>34</v>
      </c>
      <c r="B22" s="32" t="s">
        <v>35</v>
      </c>
      <c r="C22" s="12" t="s">
        <v>36</v>
      </c>
      <c r="D22" s="33">
        <v>1170.9490000000001</v>
      </c>
    </row>
    <row r="23" spans="1:4" ht="44.25" customHeight="1" x14ac:dyDescent="0.25">
      <c r="A23" s="10" t="s">
        <v>37</v>
      </c>
      <c r="B23" s="23" t="s">
        <v>38</v>
      </c>
      <c r="C23" s="12" t="s">
        <v>10</v>
      </c>
      <c r="D23" s="24">
        <v>275.94</v>
      </c>
    </row>
    <row r="24" spans="1:4" ht="48" customHeight="1" x14ac:dyDescent="0.25">
      <c r="A24" s="10" t="s">
        <v>39</v>
      </c>
      <c r="B24" s="34" t="s">
        <v>40</v>
      </c>
      <c r="C24" s="12" t="s">
        <v>10</v>
      </c>
      <c r="D24" s="24">
        <v>0</v>
      </c>
    </row>
    <row r="25" spans="1:4" ht="33.75" customHeight="1" x14ac:dyDescent="0.25">
      <c r="A25" s="10" t="s">
        <v>41</v>
      </c>
      <c r="B25" s="23" t="s">
        <v>42</v>
      </c>
      <c r="C25" s="12" t="s">
        <v>10</v>
      </c>
      <c r="D25" s="24">
        <v>8346.46983</v>
      </c>
    </row>
    <row r="26" spans="1:4" ht="45" customHeight="1" x14ac:dyDescent="0.25">
      <c r="A26" s="10" t="s">
        <v>43</v>
      </c>
      <c r="B26" s="23" t="s">
        <v>44</v>
      </c>
      <c r="C26" s="12" t="s">
        <v>10</v>
      </c>
      <c r="D26" s="24">
        <v>2554.02</v>
      </c>
    </row>
    <row r="27" spans="1:4" ht="31.5" customHeight="1" x14ac:dyDescent="0.25">
      <c r="A27" s="10" t="s">
        <v>45</v>
      </c>
      <c r="B27" s="23" t="s">
        <v>46</v>
      </c>
      <c r="C27" s="12" t="s">
        <v>10</v>
      </c>
      <c r="D27" s="24">
        <v>1454.91606</v>
      </c>
    </row>
    <row r="28" spans="1:4" ht="43.5" customHeight="1" x14ac:dyDescent="0.25">
      <c r="A28" s="10" t="s">
        <v>47</v>
      </c>
      <c r="B28" s="23" t="s">
        <v>48</v>
      </c>
      <c r="C28" s="12" t="s">
        <v>10</v>
      </c>
      <c r="D28" s="24">
        <v>445.20431439999999</v>
      </c>
    </row>
    <row r="29" spans="1:4" ht="37.5" customHeight="1" x14ac:dyDescent="0.25">
      <c r="A29" s="10" t="s">
        <v>49</v>
      </c>
      <c r="B29" s="23" t="s">
        <v>50</v>
      </c>
      <c r="C29" s="12" t="s">
        <v>10</v>
      </c>
      <c r="D29" s="24">
        <v>2450.1399700000002</v>
      </c>
    </row>
    <row r="30" spans="1:4" ht="50.25" customHeight="1" x14ac:dyDescent="0.25">
      <c r="A30" s="10" t="s">
        <v>51</v>
      </c>
      <c r="B30" s="34" t="s">
        <v>52</v>
      </c>
      <c r="C30" s="12" t="s">
        <v>10</v>
      </c>
      <c r="D30" s="24">
        <v>3.1419999999999999</v>
      </c>
    </row>
    <row r="31" spans="1:4" ht="39" customHeight="1" x14ac:dyDescent="0.25">
      <c r="A31" s="10" t="s">
        <v>53</v>
      </c>
      <c r="B31" s="23" t="s">
        <v>54</v>
      </c>
      <c r="C31" s="12" t="s">
        <v>10</v>
      </c>
      <c r="D31" s="24">
        <v>4099.5040399999998</v>
      </c>
    </row>
    <row r="32" spans="1:4" ht="36" customHeight="1" x14ac:dyDescent="0.25">
      <c r="A32" s="10" t="s">
        <v>55</v>
      </c>
      <c r="B32" s="32" t="s">
        <v>56</v>
      </c>
      <c r="C32" s="12" t="s">
        <v>10</v>
      </c>
      <c r="D32" s="24">
        <v>954.15458000000001</v>
      </c>
    </row>
    <row r="33" spans="1:4" ht="33.75" customHeight="1" x14ac:dyDescent="0.25">
      <c r="A33" s="10" t="s">
        <v>57</v>
      </c>
      <c r="B33" s="32" t="s">
        <v>58</v>
      </c>
      <c r="C33" s="12" t="s">
        <v>10</v>
      </c>
      <c r="D33" s="24">
        <v>1082.5719999999999</v>
      </c>
    </row>
    <row r="34" spans="1:4" ht="38.25" customHeight="1" x14ac:dyDescent="0.25">
      <c r="A34" s="10" t="s">
        <v>59</v>
      </c>
      <c r="B34" s="23" t="s">
        <v>60</v>
      </c>
      <c r="C34" s="12" t="s">
        <v>10</v>
      </c>
      <c r="D34" s="24">
        <v>1252.5817</v>
      </c>
    </row>
    <row r="35" spans="1:4" ht="24.75" customHeight="1" x14ac:dyDescent="0.25">
      <c r="A35" s="10" t="s">
        <v>61</v>
      </c>
      <c r="B35" s="32" t="s">
        <v>56</v>
      </c>
      <c r="C35" s="12" t="s">
        <v>10</v>
      </c>
      <c r="D35" s="24">
        <v>593.43899999999996</v>
      </c>
    </row>
    <row r="36" spans="1:4" ht="34.5" customHeight="1" x14ac:dyDescent="0.25">
      <c r="A36" s="10" t="s">
        <v>62</v>
      </c>
      <c r="B36" s="32" t="s">
        <v>58</v>
      </c>
      <c r="C36" s="12" t="s">
        <v>10</v>
      </c>
      <c r="D36" s="24">
        <v>347.50700000000001</v>
      </c>
    </row>
    <row r="37" spans="1:4" ht="58.5" customHeight="1" x14ac:dyDescent="0.25">
      <c r="A37" s="10" t="s">
        <v>63</v>
      </c>
      <c r="B37" s="23" t="s">
        <v>64</v>
      </c>
      <c r="C37" s="12" t="s">
        <v>10</v>
      </c>
      <c r="D37" s="24">
        <v>612.32799999999997</v>
      </c>
    </row>
    <row r="38" spans="1:4" ht="54.75" customHeight="1" x14ac:dyDescent="0.25">
      <c r="A38" s="10" t="s">
        <v>65</v>
      </c>
      <c r="B38" s="32" t="s">
        <v>66</v>
      </c>
      <c r="C38" s="12" t="s">
        <v>21</v>
      </c>
      <c r="D38" s="35" t="s">
        <v>67</v>
      </c>
    </row>
    <row r="39" spans="1:4" ht="65.25" customHeight="1" x14ac:dyDescent="0.25">
      <c r="A39" s="10" t="s">
        <v>68</v>
      </c>
      <c r="B39" s="23" t="s">
        <v>69</v>
      </c>
      <c r="C39" s="12" t="s">
        <v>10</v>
      </c>
      <c r="D39" s="13">
        <f>SUM(D40:D41)</f>
        <v>0</v>
      </c>
    </row>
    <row r="40" spans="1:4" x14ac:dyDescent="0.25">
      <c r="A40" s="10" t="s">
        <v>70</v>
      </c>
      <c r="B40" s="14"/>
      <c r="C40" s="14"/>
      <c r="D40" s="14"/>
    </row>
    <row r="41" spans="1:4" x14ac:dyDescent="0.25">
      <c r="A41" s="19"/>
      <c r="B41" s="31" t="s">
        <v>71</v>
      </c>
      <c r="C41" s="21"/>
      <c r="D41" s="22"/>
    </row>
    <row r="42" spans="1:4" ht="60.75" customHeight="1" x14ac:dyDescent="0.25">
      <c r="A42" s="10" t="s">
        <v>7</v>
      </c>
      <c r="B42" s="11" t="s">
        <v>72</v>
      </c>
      <c r="C42" s="12" t="s">
        <v>10</v>
      </c>
      <c r="D42" s="24">
        <v>-2353.1619099999998</v>
      </c>
    </row>
    <row r="43" spans="1:4" ht="45" customHeight="1" x14ac:dyDescent="0.25">
      <c r="A43" s="10" t="s">
        <v>8</v>
      </c>
      <c r="B43" s="11" t="s">
        <v>73</v>
      </c>
      <c r="C43" s="12" t="s">
        <v>10</v>
      </c>
      <c r="D43" s="24">
        <v>-2353.1619099999998</v>
      </c>
    </row>
    <row r="44" spans="1:4" ht="84" customHeight="1" x14ac:dyDescent="0.25">
      <c r="A44" s="10" t="s">
        <v>74</v>
      </c>
      <c r="B44" s="23" t="s">
        <v>75</v>
      </c>
      <c r="C44" s="12" t="s">
        <v>10</v>
      </c>
      <c r="D44" s="24">
        <v>0</v>
      </c>
    </row>
    <row r="45" spans="1:4" ht="66" customHeight="1" x14ac:dyDescent="0.25">
      <c r="A45" s="10" t="s">
        <v>76</v>
      </c>
      <c r="B45" s="11" t="s">
        <v>77</v>
      </c>
      <c r="C45" s="12" t="s">
        <v>10</v>
      </c>
      <c r="D45" s="24">
        <v>0</v>
      </c>
    </row>
    <row r="46" spans="1:4" ht="51.75" customHeight="1" x14ac:dyDescent="0.25">
      <c r="A46" s="10" t="s">
        <v>78</v>
      </c>
      <c r="B46" s="23" t="s">
        <v>79</v>
      </c>
      <c r="C46" s="12" t="s">
        <v>10</v>
      </c>
      <c r="D46" s="24">
        <v>0</v>
      </c>
    </row>
    <row r="47" spans="1:4" ht="67.5" x14ac:dyDescent="0.25">
      <c r="A47" s="10" t="s">
        <v>80</v>
      </c>
      <c r="B47" s="11" t="s">
        <v>81</v>
      </c>
      <c r="C47" s="12" t="s">
        <v>10</v>
      </c>
      <c r="D47" s="24">
        <v>0</v>
      </c>
    </row>
    <row r="48" spans="1:4" ht="75" customHeight="1" x14ac:dyDescent="0.25">
      <c r="A48" s="10" t="s">
        <v>82</v>
      </c>
      <c r="B48" s="11" t="s">
        <v>83</v>
      </c>
      <c r="C48" s="12" t="s">
        <v>21</v>
      </c>
      <c r="D48" s="36" t="s">
        <v>84</v>
      </c>
    </row>
    <row r="49" spans="1:4" ht="119.25" customHeight="1" x14ac:dyDescent="0.25">
      <c r="A49" s="10" t="s">
        <v>85</v>
      </c>
      <c r="B49" s="11" t="s">
        <v>86</v>
      </c>
      <c r="C49" s="12" t="s">
        <v>87</v>
      </c>
      <c r="D49" s="18">
        <v>30</v>
      </c>
    </row>
    <row r="50" spans="1:4" x14ac:dyDescent="0.25">
      <c r="A50" s="10" t="s">
        <v>88</v>
      </c>
      <c r="B50" s="14"/>
      <c r="C50" s="14"/>
      <c r="D50" s="14"/>
    </row>
    <row r="51" spans="1:4" x14ac:dyDescent="0.25">
      <c r="A51" s="19"/>
      <c r="B51" s="20" t="s">
        <v>89</v>
      </c>
      <c r="C51" s="21"/>
      <c r="D51" s="22"/>
    </row>
    <row r="52" spans="1:4" ht="81.75" customHeight="1" x14ac:dyDescent="0.25">
      <c r="A52" s="10" t="s">
        <v>90</v>
      </c>
      <c r="B52" s="11" t="s">
        <v>91</v>
      </c>
      <c r="C52" s="12" t="s">
        <v>87</v>
      </c>
      <c r="D52" s="24">
        <v>1.22</v>
      </c>
    </row>
    <row r="53" spans="1:4" ht="63" customHeight="1" x14ac:dyDescent="0.25">
      <c r="A53" s="10" t="s">
        <v>92</v>
      </c>
      <c r="B53" s="11" t="s">
        <v>93</v>
      </c>
      <c r="C53" s="12" t="s">
        <v>94</v>
      </c>
      <c r="D53" s="33">
        <v>5.1310000000000002</v>
      </c>
    </row>
    <row r="54" spans="1:4" ht="63" customHeight="1" x14ac:dyDescent="0.25">
      <c r="A54" s="10" t="s">
        <v>95</v>
      </c>
      <c r="B54" s="11" t="s">
        <v>96</v>
      </c>
      <c r="C54" s="12" t="s">
        <v>94</v>
      </c>
      <c r="D54" s="33">
        <v>0</v>
      </c>
    </row>
    <row r="55" spans="1:4" ht="75" customHeight="1" x14ac:dyDescent="0.25">
      <c r="A55" s="10" t="s">
        <v>97</v>
      </c>
      <c r="B55" s="11" t="s">
        <v>98</v>
      </c>
      <c r="C55" s="12" t="s">
        <v>94</v>
      </c>
      <c r="D55" s="37">
        <f>SUM(D56:D57)</f>
        <v>5.1310000000000002</v>
      </c>
    </row>
    <row r="56" spans="1:4" ht="56.25" x14ac:dyDescent="0.25">
      <c r="A56" s="10" t="s">
        <v>99</v>
      </c>
      <c r="B56" s="23" t="s">
        <v>100</v>
      </c>
      <c r="C56" s="12" t="s">
        <v>94</v>
      </c>
      <c r="D56" s="33">
        <v>4.3810000000000002</v>
      </c>
    </row>
    <row r="57" spans="1:4" ht="64.5" customHeight="1" x14ac:dyDescent="0.25">
      <c r="A57" s="10" t="s">
        <v>101</v>
      </c>
      <c r="B57" s="23" t="s">
        <v>102</v>
      </c>
      <c r="C57" s="12" t="s">
        <v>94</v>
      </c>
      <c r="D57" s="33">
        <v>0.75</v>
      </c>
    </row>
    <row r="58" spans="1:4" ht="59.25" customHeight="1" x14ac:dyDescent="0.25">
      <c r="A58" s="10" t="s">
        <v>103</v>
      </c>
      <c r="B58" s="11" t="s">
        <v>104</v>
      </c>
      <c r="C58" s="12" t="s">
        <v>105</v>
      </c>
      <c r="D58" s="24">
        <v>0</v>
      </c>
    </row>
    <row r="59" spans="1:4" ht="33" customHeight="1" x14ac:dyDescent="0.25">
      <c r="A59" s="10" t="s">
        <v>106</v>
      </c>
      <c r="B59" s="11" t="s">
        <v>107</v>
      </c>
      <c r="C59" s="12" t="s">
        <v>94</v>
      </c>
      <c r="D59" s="33">
        <v>0</v>
      </c>
    </row>
    <row r="60" spans="1:4" ht="20.25" customHeight="1" x14ac:dyDescent="0.25">
      <c r="A60" s="10" t="s">
        <v>108</v>
      </c>
      <c r="B60" s="11" t="s">
        <v>109</v>
      </c>
      <c r="C60" s="12" t="s">
        <v>110</v>
      </c>
      <c r="D60" s="24">
        <v>28</v>
      </c>
    </row>
    <row r="61" spans="1:4" ht="58.5" customHeight="1" x14ac:dyDescent="0.25">
      <c r="A61" s="10" t="s">
        <v>111</v>
      </c>
      <c r="B61" s="11" t="s">
        <v>112</v>
      </c>
      <c r="C61" s="12" t="s">
        <v>110</v>
      </c>
      <c r="D61" s="24">
        <v>3</v>
      </c>
    </row>
    <row r="62" spans="1:4" ht="75.75" customHeight="1" x14ac:dyDescent="0.25">
      <c r="A62" s="10" t="s">
        <v>113</v>
      </c>
      <c r="B62" s="11" t="s">
        <v>114</v>
      </c>
      <c r="C62" s="12" t="s">
        <v>115</v>
      </c>
      <c r="D62" s="38">
        <v>179.3</v>
      </c>
    </row>
    <row r="63" spans="1:4" x14ac:dyDescent="0.25">
      <c r="A63" s="10" t="s">
        <v>116</v>
      </c>
      <c r="B63" s="14"/>
      <c r="C63" s="14"/>
      <c r="D63" s="14"/>
    </row>
    <row r="64" spans="1:4" x14ac:dyDescent="0.25">
      <c r="A64" s="19"/>
      <c r="B64" s="20" t="s">
        <v>89</v>
      </c>
      <c r="C64" s="21"/>
      <c r="D64" s="22"/>
    </row>
    <row r="65" spans="1:4" ht="93.75" customHeight="1" x14ac:dyDescent="0.25">
      <c r="A65" s="10" t="s">
        <v>117</v>
      </c>
      <c r="B65" s="11" t="s">
        <v>118</v>
      </c>
      <c r="C65" s="12" t="s">
        <v>119</v>
      </c>
      <c r="D65" s="24">
        <v>4.2799999999999998E-2</v>
      </c>
    </row>
    <row r="66" spans="1:4" ht="66" customHeight="1" x14ac:dyDescent="0.25">
      <c r="A66" s="10" t="s">
        <v>120</v>
      </c>
      <c r="B66" s="11" t="s">
        <v>121</v>
      </c>
      <c r="C66" s="12" t="s">
        <v>122</v>
      </c>
      <c r="D66" s="24">
        <v>0.65576999999999996</v>
      </c>
    </row>
    <row r="67" spans="1:4" ht="22.5" x14ac:dyDescent="0.25">
      <c r="A67" s="10" t="s">
        <v>123</v>
      </c>
      <c r="B67" s="11" t="s">
        <v>124</v>
      </c>
      <c r="C67" s="12" t="s">
        <v>21</v>
      </c>
      <c r="D67" s="39" t="s">
        <v>125</v>
      </c>
    </row>
  </sheetData>
  <mergeCells count="2">
    <mergeCell ref="A1:D1"/>
    <mergeCell ref="A2:D2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8">
      <formula1>kind_of_purchase_method</formula1>
    </dataValidation>
    <dataValidation type="decimal" allowBlank="1" showErrorMessage="1" errorTitle="Ошибка" error="Допускается ввод только действительных чисел!" sqref="D45:D4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D67 B8 C15">
      <formula1>900</formula1>
    </dataValidation>
    <dataValidation type="decimal" allowBlank="1" showErrorMessage="1" errorTitle="Ошибка" error="Допускается ввод только действительных чисел!" sqref="D42:D4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8">
      <formula1>900</formula1>
    </dataValidation>
    <dataValidation type="decimal" allowBlank="1" showErrorMessage="1" errorTitle="Ошибка" error="Допускается ввод только неотрицательных чисел!" sqref="D65:D66 D52:D54 D56:D62 D49 D11 D20:D37 D8 D47 D44 D15:D17">
      <formula1>0</formula1>
      <formula2>9.99999999999999E+23</formula2>
    </dataValidation>
  </dataValidations>
  <hyperlinks>
    <hyperlink ref="D48" location="'Показатели (факт)'!$G$47" tooltip="Кликните по гиперссылке, чтобы перейти на сайт организации или отредактировать её" display="http://tarif.omskportal.ru/Portal/DownloadPage.aspx?type=15&amp;guid=9bceca4a-9e8a-4c04-9f20-bd8c12faf8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flagSum_List02_2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Energo55</dc:creator>
  <cp:lastModifiedBy>Energo55</cp:lastModifiedBy>
  <dcterms:created xsi:type="dcterms:W3CDTF">2018-04-27T10:57:52Z</dcterms:created>
  <dcterms:modified xsi:type="dcterms:W3CDTF">2018-04-27T11:01:14Z</dcterms:modified>
</cp:coreProperties>
</file>